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era.infragaz.com\DFSUsers\Profils\1085WD\Desktop\St nabor\"/>
    </mc:Choice>
  </mc:AlternateContent>
  <bookViews>
    <workbookView xWindow="0" yWindow="0" windowWidth="24945" windowHeight="11490" activeTab="1"/>
  </bookViews>
  <sheets>
    <sheet name="Plan de com" sheetId="1" r:id="rId1"/>
    <sheet name="Détermination du prix" sheetId="2" r:id="rId2"/>
  </sheets>
  <definedNames>
    <definedName name="_xlnm._FilterDatabase" localSheetId="0" hidden="1">'Plan de com'!$A$2:$I$2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2" l="1"/>
  <c r="N25" i="2"/>
  <c r="N24" i="2"/>
  <c r="N23" i="2"/>
  <c r="L23" i="2"/>
  <c r="L24" i="2"/>
  <c r="L25" i="2"/>
  <c r="L26" i="2"/>
  <c r="N14" i="2"/>
  <c r="N13" i="2"/>
  <c r="N12" i="2"/>
  <c r="N11" i="2"/>
  <c r="M12" i="2"/>
  <c r="M13" i="2"/>
  <c r="M14" i="2"/>
  <c r="M11" i="2"/>
  <c r="M24" i="2"/>
  <c r="M25" i="2"/>
  <c r="M26" i="2"/>
  <c r="M23" i="2"/>
  <c r="Q24" i="2" l="1"/>
  <c r="Q25" i="2"/>
  <c r="Q26" i="2"/>
  <c r="Q23" i="2"/>
  <c r="O24" i="2"/>
  <c r="O25" i="2"/>
  <c r="O26" i="2"/>
  <c r="O23" i="2"/>
  <c r="K24" i="2"/>
  <c r="K25" i="2"/>
  <c r="K26" i="2"/>
  <c r="K23" i="2"/>
  <c r="I24" i="2"/>
  <c r="I25" i="2"/>
  <c r="I26" i="2"/>
  <c r="I23" i="2"/>
  <c r="Q12" i="2"/>
  <c r="Q13" i="2"/>
  <c r="Q14" i="2"/>
  <c r="Q11" i="2"/>
  <c r="O12" i="2"/>
  <c r="O13" i="2"/>
  <c r="O14" i="2"/>
  <c r="O11" i="2"/>
  <c r="K12" i="2"/>
  <c r="K13" i="2"/>
  <c r="K14" i="2"/>
  <c r="K11" i="2"/>
  <c r="I12" i="2"/>
  <c r="I13" i="2"/>
  <c r="I14" i="2"/>
  <c r="I11" i="2"/>
  <c r="F11" i="2"/>
  <c r="F13" i="2"/>
  <c r="F14" i="2"/>
  <c r="F15" i="2"/>
  <c r="F16" i="2"/>
  <c r="F17" i="2"/>
  <c r="F10" i="2"/>
  <c r="E11" i="2"/>
  <c r="E12" i="2"/>
  <c r="E13" i="2"/>
  <c r="E14" i="2"/>
  <c r="E15" i="2"/>
  <c r="E16" i="2"/>
  <c r="E17" i="2"/>
  <c r="E10" i="2"/>
  <c r="D11" i="2"/>
  <c r="D13" i="2"/>
  <c r="D14" i="2"/>
  <c r="D15" i="2"/>
  <c r="D16" i="2"/>
  <c r="D17" i="2"/>
  <c r="D18" i="2"/>
  <c r="D10" i="2"/>
  <c r="C19" i="2"/>
  <c r="R23" i="2" s="1"/>
  <c r="C7" i="2"/>
  <c r="J11" i="2" l="1"/>
  <c r="P11" i="2"/>
  <c r="R11" i="2"/>
  <c r="J23" i="2"/>
  <c r="P23" i="2"/>
  <c r="F19" i="2"/>
  <c r="J14" i="2" s="1"/>
  <c r="L11" i="2"/>
  <c r="D19" i="2"/>
  <c r="P14" i="2"/>
  <c r="R14" i="2"/>
  <c r="R12" i="2"/>
  <c r="P12" i="2"/>
  <c r="L12" i="2"/>
  <c r="J12" i="2"/>
  <c r="J13" i="2"/>
  <c r="E19" i="2"/>
  <c r="L13" i="2" s="1"/>
  <c r="R26" i="2" l="1"/>
  <c r="P26" i="2"/>
  <c r="J26" i="2"/>
  <c r="R25" i="2"/>
  <c r="P25" i="2"/>
  <c r="J25" i="2"/>
  <c r="L14" i="2"/>
  <c r="P13" i="2"/>
  <c r="R13" i="2"/>
  <c r="R24" i="2"/>
  <c r="P24" i="2"/>
  <c r="J24" i="2"/>
</calcChain>
</file>

<file path=xl/sharedStrings.xml><?xml version="1.0" encoding="utf-8"?>
<sst xmlns="http://schemas.openxmlformats.org/spreadsheetml/2006/main" count="118" uniqueCount="67">
  <si>
    <t>Cible</t>
  </si>
  <si>
    <t>Support</t>
  </si>
  <si>
    <t>Date de fin</t>
  </si>
  <si>
    <t>Contenu</t>
  </si>
  <si>
    <t>Commentaire</t>
  </si>
  <si>
    <t>Rédacteur</t>
  </si>
  <si>
    <t>Vérificateur</t>
  </si>
  <si>
    <t>Plan de communication St Nabor</t>
  </si>
  <si>
    <t>Participants</t>
  </si>
  <si>
    <t>Discours</t>
  </si>
  <si>
    <t>Michel</t>
  </si>
  <si>
    <t>à réaliser</t>
  </si>
  <si>
    <t>En attente</t>
  </si>
  <si>
    <t>affiche</t>
  </si>
  <si>
    <t>Jean</t>
  </si>
  <si>
    <t>Bureau</t>
  </si>
  <si>
    <t>J'ai des problème pour faire réaliser  l'identité visuelle</t>
  </si>
  <si>
    <t>site internet</t>
  </si>
  <si>
    <t>Laurent</t>
  </si>
  <si>
    <t>Date début/cible</t>
  </si>
  <si>
    <t>Contenu de la page internet sur le site CCF</t>
  </si>
  <si>
    <t>flyers</t>
  </si>
  <si>
    <t>Holiday Maker</t>
  </si>
  <si>
    <t>mails</t>
  </si>
  <si>
    <t>à définir</t>
  </si>
  <si>
    <t>mail ou courrier à adresser à HM où ils trouverons les contenus (mails confirmations…) de ce qui doit être envoyé au participants</t>
  </si>
  <si>
    <t>?</t>
  </si>
  <si>
    <t>courrier</t>
  </si>
  <si>
    <t>mairies</t>
  </si>
  <si>
    <t>Courrier ou mail à adresser à la ou les maires concernées</t>
  </si>
  <si>
    <t>Statut</t>
  </si>
  <si>
    <t>Discours qui sera fait par Michel lors du rassemblement de Hipping 2016</t>
  </si>
  <si>
    <t>Flyers distribués lors du rassemblement de Hipping</t>
  </si>
  <si>
    <t xml:space="preserve">Discours qui sera fait par Michel lors du rassemblement de la soirée de gala </t>
  </si>
  <si>
    <t>gendarmerie</t>
  </si>
  <si>
    <t>Courrier ou mail à adresser à la aux gendarmeries concernées</t>
  </si>
  <si>
    <t>en cours</t>
  </si>
  <si>
    <t>Formulaire de décharge, version française faite, à traduire en allemand par Michel et en angalis par Laurent</t>
  </si>
  <si>
    <t>Formulaire</t>
  </si>
  <si>
    <t>et rajoutons  juste une  2 ème petite banderole  annexe dessous (  et sur  la droite la cigogne coiffée d'un vieux casque Cromwell  (voir la photo ) dans l'écriture le fond en bleu blanc rouge</t>
  </si>
  <si>
    <t>je propose que nous faisons la banderole du club que nous pourrions utiliser couramment à toutes occasions     le titre (  CRUISER CLUB FRANCE  R1200 C °sur une banderole de 4 à 5 ml de long. sur une hauteur de 0,60 sur  fond blanc  sur la gauche notre logo   EN COULEUR NATIONALE 
MEETING INTERNATIONAL BMW R CRUISER FRANCE du 29 juin au 2 juillet 2017 Alsace / St Nabor</t>
  </si>
  <si>
    <t>Bitburg 2011</t>
  </si>
  <si>
    <t>Hipping 2016</t>
  </si>
  <si>
    <t>Moyenne</t>
  </si>
  <si>
    <t>Bad Kohlgrub 2015</t>
  </si>
  <si>
    <t>Italie 2014</t>
  </si>
  <si>
    <t>Minehead 2013</t>
  </si>
  <si>
    <t>Domaine saint jacques</t>
  </si>
  <si>
    <t>Ménage</t>
  </si>
  <si>
    <t>Apéritif</t>
  </si>
  <si>
    <t>taxe de séjour</t>
  </si>
  <si>
    <t>Repas de gala</t>
  </si>
  <si>
    <t>groupe folklorique</t>
  </si>
  <si>
    <t>Animation soirée</t>
  </si>
  <si>
    <t>Frais d'inscription HM</t>
  </si>
  <si>
    <t>Cadeau</t>
  </si>
  <si>
    <t>Full prestation</t>
  </si>
  <si>
    <t>Sans ménage</t>
  </si>
  <si>
    <t>sans cadeau</t>
  </si>
  <si>
    <t>sans ménage ni cadeau</t>
  </si>
  <si>
    <t>Recette</t>
  </si>
  <si>
    <t>Sans cadeau</t>
  </si>
  <si>
    <t>Sans ménage ni cadeau</t>
  </si>
  <si>
    <t>Chiffre affaire</t>
  </si>
  <si>
    <t xml:space="preserve">Full prestation </t>
  </si>
  <si>
    <t>Inscription à : 
base 200 inscriptions</t>
  </si>
  <si>
    <t>Inscription à : 
base 180 inscriptions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</si>
</sst>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444444"/>
      <name val="Arial"/>
      <family val="2"/>
    </font>
    <font>
      <b/>
      <u/>
      <sz val="20"/>
      <color rgb="FF4444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2" borderId="0" xfId="0" applyFont="1" applyFill="1" applyAlignment="1">
      <alignment horizontal="left" vertical="top"/>
    </xf>
    <xf numFmtId="17" fontId="0" fillId="0" borderId="0" xfId="0" applyNumberForma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1" xfId="0" applyBorder="1"/>
    <xf numFmtId="0" fontId="2" fillId="3" borderId="1" xfId="0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164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171450</xdr:colOff>
      <xdr:row>4</xdr:row>
      <xdr:rowOff>4536</xdr:rowOff>
    </xdr:from>
    <xdr:to>
      <xdr:col>8</xdr:col>
      <xdr:colOff>5094700</xdr:colOff>
      <xdr:row>7</xdr:row>
      <xdr:rowOff>190074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0" y="766536"/>
          <a:ext cx="4923250" cy="1785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B4" workbookViewId="0">
      <selection activeCell="H5" sqref="H5"/>
    </sheetView>
  </sheetViews>
  <sheetFormatPr baseColWidth="10" defaultRowHeight="15" x14ac:dyDescent="0.25"/>
  <cols>
    <col min="1" max="1" width="16.42578125" style="3" customWidth="1"/>
    <col min="2" max="2" width="12.140625" style="3" customWidth="1"/>
    <col min="3" max="3" width="18.42578125" style="3" customWidth="1"/>
    <col min="4" max="4" width="13.140625" style="3" customWidth="1"/>
    <col min="5" max="5" width="12.42578125" style="3" customWidth="1"/>
    <col min="6" max="6" width="13.85546875" style="3" customWidth="1"/>
    <col min="7" max="7" width="11.42578125" style="3" customWidth="1"/>
    <col min="8" max="8" width="46.7109375" style="3" customWidth="1"/>
    <col min="9" max="9" width="116.7109375" style="3" bestFit="1" customWidth="1"/>
  </cols>
  <sheetData>
    <row r="1" spans="1:9" x14ac:dyDescent="0.25">
      <c r="A1" s="2" t="s">
        <v>7</v>
      </c>
    </row>
    <row r="2" spans="1:9" s="1" customFormat="1" x14ac:dyDescent="0.25">
      <c r="A2" s="4" t="s">
        <v>0</v>
      </c>
      <c r="B2" s="4" t="s">
        <v>1</v>
      </c>
      <c r="C2" s="4" t="s">
        <v>19</v>
      </c>
      <c r="D2" s="4" t="s">
        <v>2</v>
      </c>
      <c r="E2" s="4" t="s">
        <v>5</v>
      </c>
      <c r="F2" s="4" t="s">
        <v>6</v>
      </c>
      <c r="G2" s="4" t="s">
        <v>30</v>
      </c>
      <c r="H2" s="4" t="s">
        <v>3</v>
      </c>
      <c r="I2" s="4" t="s">
        <v>4</v>
      </c>
    </row>
    <row r="3" spans="1:9" x14ac:dyDescent="0.25">
      <c r="A3" s="3" t="s">
        <v>8</v>
      </c>
      <c r="B3" s="3" t="s">
        <v>9</v>
      </c>
      <c r="C3" s="5">
        <v>42552</v>
      </c>
      <c r="E3" s="3" t="s">
        <v>10</v>
      </c>
      <c r="F3" s="3" t="s">
        <v>15</v>
      </c>
      <c r="G3" s="3" t="s">
        <v>11</v>
      </c>
      <c r="H3" s="3" t="s">
        <v>12</v>
      </c>
      <c r="I3" s="3" t="s">
        <v>31</v>
      </c>
    </row>
    <row r="4" spans="1:9" x14ac:dyDescent="0.25">
      <c r="A4" s="3" t="s">
        <v>8</v>
      </c>
      <c r="B4" s="3" t="s">
        <v>38</v>
      </c>
      <c r="C4" s="5">
        <v>42887</v>
      </c>
      <c r="E4" s="3" t="s">
        <v>18</v>
      </c>
      <c r="F4" s="3" t="s">
        <v>15</v>
      </c>
      <c r="G4" s="3" t="s">
        <v>36</v>
      </c>
      <c r="H4" s="3" t="s">
        <v>12</v>
      </c>
      <c r="I4" s="3" t="s">
        <v>37</v>
      </c>
    </row>
    <row r="5" spans="1:9" ht="96" x14ac:dyDescent="0.25">
      <c r="A5" s="3" t="s">
        <v>8</v>
      </c>
      <c r="B5" s="3" t="s">
        <v>13</v>
      </c>
      <c r="C5" s="5">
        <v>42552</v>
      </c>
      <c r="E5" s="3" t="s">
        <v>14</v>
      </c>
      <c r="F5" s="3" t="s">
        <v>15</v>
      </c>
      <c r="G5" s="3" t="s">
        <v>11</v>
      </c>
      <c r="H5" s="6" t="s">
        <v>40</v>
      </c>
      <c r="I5" s="3" t="s">
        <v>16</v>
      </c>
    </row>
    <row r="6" spans="1:9" x14ac:dyDescent="0.25">
      <c r="A6" s="3" t="s">
        <v>8</v>
      </c>
      <c r="B6" s="3" t="s">
        <v>17</v>
      </c>
      <c r="C6" s="5">
        <v>42552</v>
      </c>
      <c r="E6" s="3" t="s">
        <v>18</v>
      </c>
      <c r="F6" s="3" t="s">
        <v>15</v>
      </c>
      <c r="G6" s="3" t="s">
        <v>11</v>
      </c>
      <c r="H6" s="7"/>
      <c r="I6" s="3" t="s">
        <v>20</v>
      </c>
    </row>
    <row r="7" spans="1:9" x14ac:dyDescent="0.25">
      <c r="A7" s="3" t="s">
        <v>8</v>
      </c>
      <c r="B7" s="3" t="s">
        <v>21</v>
      </c>
      <c r="C7" s="5">
        <v>42552</v>
      </c>
      <c r="E7" s="3" t="s">
        <v>18</v>
      </c>
      <c r="F7" s="3" t="s">
        <v>15</v>
      </c>
      <c r="G7" s="3" t="s">
        <v>11</v>
      </c>
      <c r="H7" s="7"/>
      <c r="I7" s="3" t="s">
        <v>32</v>
      </c>
    </row>
    <row r="8" spans="1:9" ht="48" x14ac:dyDescent="0.25">
      <c r="A8" s="3" t="s">
        <v>22</v>
      </c>
      <c r="B8" s="3" t="s">
        <v>23</v>
      </c>
      <c r="C8" s="3" t="s">
        <v>26</v>
      </c>
      <c r="E8" s="3" t="s">
        <v>10</v>
      </c>
      <c r="F8" s="3" t="s">
        <v>15</v>
      </c>
      <c r="G8" s="3" t="s">
        <v>11</v>
      </c>
      <c r="H8" s="6" t="s">
        <v>39</v>
      </c>
      <c r="I8" s="3" t="s">
        <v>25</v>
      </c>
    </row>
    <row r="9" spans="1:9" x14ac:dyDescent="0.25">
      <c r="A9" s="3" t="s">
        <v>8</v>
      </c>
      <c r="B9" s="3" t="s">
        <v>9</v>
      </c>
      <c r="C9" s="5">
        <v>42887</v>
      </c>
      <c r="E9" s="3" t="s">
        <v>10</v>
      </c>
      <c r="F9" s="3" t="s">
        <v>15</v>
      </c>
      <c r="G9" s="3" t="s">
        <v>11</v>
      </c>
      <c r="H9" s="7"/>
      <c r="I9" s="3" t="s">
        <v>33</v>
      </c>
    </row>
    <row r="10" spans="1:9" ht="26.25" x14ac:dyDescent="0.25">
      <c r="A10" s="3" t="s">
        <v>28</v>
      </c>
      <c r="B10" s="3" t="s">
        <v>27</v>
      </c>
      <c r="C10" s="5">
        <v>42736</v>
      </c>
      <c r="E10" s="3" t="s">
        <v>24</v>
      </c>
      <c r="F10" s="3" t="s">
        <v>15</v>
      </c>
      <c r="G10" s="3" t="s">
        <v>11</v>
      </c>
      <c r="H10" s="8"/>
      <c r="I10" s="3" t="s">
        <v>29</v>
      </c>
    </row>
    <row r="11" spans="1:9" ht="26.25" x14ac:dyDescent="0.25">
      <c r="A11" s="3" t="s">
        <v>34</v>
      </c>
      <c r="B11" s="3" t="s">
        <v>27</v>
      </c>
      <c r="C11" s="5">
        <v>42736</v>
      </c>
      <c r="E11" s="3" t="s">
        <v>24</v>
      </c>
      <c r="F11" s="3" t="s">
        <v>15</v>
      </c>
      <c r="G11" s="3" t="s">
        <v>11</v>
      </c>
      <c r="H11" s="8"/>
      <c r="I11" s="3" t="s">
        <v>35</v>
      </c>
    </row>
    <row r="12" spans="1:9" ht="26.25" x14ac:dyDescent="0.25">
      <c r="H12" s="8"/>
    </row>
    <row r="13" spans="1:9" ht="26.25" x14ac:dyDescent="0.25">
      <c r="H13" s="8"/>
    </row>
  </sheetData>
  <autoFilter ref="A2:I2"/>
  <dataValidations count="7">
    <dataValidation type="list" allowBlank="1" showInputMessage="1" showErrorMessage="1" sqref="A3:A35">
      <formula1>"Participants, mairies, gendarmerie, BMMC, Adhérents CCF, Holiday Maker, autre"</formula1>
    </dataValidation>
    <dataValidation type="list" allowBlank="1" showInputMessage="1" showErrorMessage="1" sqref="B2 B35">
      <formula1>"Discours, courrier, mails, affiche, site internet, presse, flyers, autre"</formula1>
    </dataValidation>
    <dataValidation type="list" allowBlank="1" showInputMessage="1" showErrorMessage="1" sqref="E2 E35">
      <formula1>"Jean, Laurent, Michel, Didier, Bruno, Gilbert, autre"</formula1>
    </dataValidation>
    <dataValidation type="list" allowBlank="1" showInputMessage="1" showErrorMessage="1" sqref="G3:G36">
      <formula1>"Non affecté, en cours, à réaliser, réalisé, validé, annulé, autre"</formula1>
    </dataValidation>
    <dataValidation type="list" allowBlank="1" showInputMessage="1" showErrorMessage="1" sqref="F3:F35">
      <formula1>"Bureau, Jean, Laurent, Michel, Didier, Bruno, Gilbert, autre"</formula1>
    </dataValidation>
    <dataValidation type="list" allowBlank="1" showInputMessage="1" showErrorMessage="1" sqref="E3:E34">
      <formula1>"à définir, Jean, Laurent, Michel, Didier, Bruno, Gilbert, autre"</formula1>
    </dataValidation>
    <dataValidation type="list" allowBlank="1" showInputMessage="1" showErrorMessage="1" sqref="B3:B34">
      <formula1>"Formulaire, Discours, courrier, mails, affiche, site internet, presse, flyers, autre"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6"/>
  <sheetViews>
    <sheetView tabSelected="1" workbookViewId="0">
      <selection activeCell="L11" sqref="L11"/>
    </sheetView>
  </sheetViews>
  <sheetFormatPr baseColWidth="10" defaultRowHeight="15" x14ac:dyDescent="0.25"/>
  <cols>
    <col min="2" max="2" width="23.140625" customWidth="1"/>
    <col min="3" max="3" width="14" bestFit="1" customWidth="1"/>
    <col min="4" max="4" width="12.5703125" bestFit="1" customWidth="1"/>
    <col min="5" max="5" width="11.7109375" bestFit="1" customWidth="1"/>
    <col min="6" max="6" width="14.7109375" customWidth="1"/>
    <col min="7" max="7" width="2" customWidth="1"/>
    <col min="8" max="8" width="21.5703125" bestFit="1" customWidth="1"/>
    <col min="9" max="9" width="13.42578125" bestFit="1" customWidth="1"/>
    <col min="10" max="10" width="7.85546875" bestFit="1" customWidth="1"/>
    <col min="11" max="11" width="13.42578125" bestFit="1" customWidth="1"/>
    <col min="12" max="12" width="7.85546875" bestFit="1" customWidth="1"/>
    <col min="13" max="13" width="13.42578125" bestFit="1" customWidth="1"/>
    <col min="14" max="14" width="10.7109375" customWidth="1"/>
    <col min="15" max="15" width="13.42578125" bestFit="1" customWidth="1"/>
    <col min="16" max="16" width="7.85546875" bestFit="1" customWidth="1"/>
    <col min="17" max="17" width="13.42578125" bestFit="1" customWidth="1"/>
    <col min="18" max="18" width="7.85546875" bestFit="1" customWidth="1"/>
  </cols>
  <sheetData>
    <row r="2" spans="2:18" x14ac:dyDescent="0.25">
      <c r="B2" s="9" t="s">
        <v>41</v>
      </c>
      <c r="C2" s="9">
        <v>360</v>
      </c>
    </row>
    <row r="3" spans="2:18" x14ac:dyDescent="0.25">
      <c r="B3" s="9" t="s">
        <v>42</v>
      </c>
      <c r="C3" s="9">
        <v>210</v>
      </c>
    </row>
    <row r="4" spans="2:18" x14ac:dyDescent="0.25">
      <c r="B4" s="9" t="s">
        <v>46</v>
      </c>
      <c r="C4" s="9">
        <v>347</v>
      </c>
    </row>
    <row r="5" spans="2:18" x14ac:dyDescent="0.25">
      <c r="B5" s="9" t="s">
        <v>45</v>
      </c>
      <c r="C5" s="9">
        <v>305</v>
      </c>
    </row>
    <row r="6" spans="2:18" x14ac:dyDescent="0.25">
      <c r="B6" s="9" t="s">
        <v>44</v>
      </c>
      <c r="C6" s="9">
        <v>210</v>
      </c>
    </row>
    <row r="7" spans="2:18" x14ac:dyDescent="0.25">
      <c r="B7" s="10" t="s">
        <v>43</v>
      </c>
      <c r="C7" s="10">
        <f>AVERAGE(C2:C6)</f>
        <v>286.39999999999998</v>
      </c>
    </row>
    <row r="9" spans="2:18" ht="36.75" customHeight="1" x14ac:dyDescent="0.25">
      <c r="C9" s="15" t="s">
        <v>56</v>
      </c>
      <c r="D9" s="15" t="s">
        <v>57</v>
      </c>
      <c r="E9" s="15" t="s">
        <v>61</v>
      </c>
      <c r="F9" s="15" t="s">
        <v>62</v>
      </c>
      <c r="H9" s="16" t="s">
        <v>65</v>
      </c>
      <c r="I9" s="17">
        <v>320</v>
      </c>
      <c r="J9" s="18"/>
      <c r="K9" s="17">
        <v>330</v>
      </c>
      <c r="L9" s="18"/>
      <c r="M9" s="17">
        <v>335</v>
      </c>
      <c r="N9" s="18"/>
      <c r="O9" s="17">
        <v>340</v>
      </c>
      <c r="P9" s="18"/>
      <c r="Q9" s="19">
        <v>350</v>
      </c>
      <c r="R9" s="20"/>
    </row>
    <row r="10" spans="2:18" x14ac:dyDescent="0.25">
      <c r="B10" s="14" t="s">
        <v>47</v>
      </c>
      <c r="C10" s="9">
        <v>226.5</v>
      </c>
      <c r="D10" s="9">
        <f>C10</f>
        <v>226.5</v>
      </c>
      <c r="E10" s="9">
        <f>C10</f>
        <v>226.5</v>
      </c>
      <c r="F10" s="9">
        <f>C10</f>
        <v>226.5</v>
      </c>
      <c r="H10" s="12"/>
      <c r="I10" s="13" t="s">
        <v>63</v>
      </c>
      <c r="J10" s="13" t="s">
        <v>60</v>
      </c>
      <c r="K10" s="13" t="s">
        <v>63</v>
      </c>
      <c r="L10" s="13" t="s">
        <v>60</v>
      </c>
      <c r="M10" s="13" t="s">
        <v>63</v>
      </c>
      <c r="N10" s="13" t="s">
        <v>60</v>
      </c>
      <c r="O10" s="13" t="s">
        <v>63</v>
      </c>
      <c r="P10" s="13" t="s">
        <v>60</v>
      </c>
      <c r="Q10" s="13" t="s">
        <v>63</v>
      </c>
      <c r="R10" s="13" t="s">
        <v>60</v>
      </c>
    </row>
    <row r="11" spans="2:18" x14ac:dyDescent="0.25">
      <c r="B11" s="14" t="s">
        <v>54</v>
      </c>
      <c r="C11" s="9">
        <v>35</v>
      </c>
      <c r="D11" s="9">
        <f t="shared" ref="D11:D18" si="0">C11</f>
        <v>35</v>
      </c>
      <c r="E11" s="9">
        <f t="shared" ref="E11:E17" si="1">C11</f>
        <v>35</v>
      </c>
      <c r="F11" s="9">
        <f t="shared" ref="F11:F17" si="2">C11</f>
        <v>35</v>
      </c>
      <c r="H11" s="9" t="s">
        <v>64</v>
      </c>
      <c r="I11" s="11">
        <f>$I$9*200</f>
        <v>64000</v>
      </c>
      <c r="J11" s="11">
        <f>I11-(200*$C$19)</f>
        <v>3320.0000000000073</v>
      </c>
      <c r="K11" s="11">
        <f>$K$9*200</f>
        <v>66000</v>
      </c>
      <c r="L11" s="21">
        <f>K11-(200*$C$19)</f>
        <v>5320.0000000000073</v>
      </c>
      <c r="M11" s="11">
        <f>$M$9*200</f>
        <v>67000</v>
      </c>
      <c r="N11" s="11">
        <f>M11-(200*$C$19)</f>
        <v>6320.0000000000073</v>
      </c>
      <c r="O11" s="11">
        <f>$O$9*200</f>
        <v>68000</v>
      </c>
      <c r="P11" s="11">
        <f>O11-(200*$C$19)</f>
        <v>7320.0000000000073</v>
      </c>
      <c r="Q11" s="11">
        <f>$Q$9*200</f>
        <v>70000</v>
      </c>
      <c r="R11" s="11">
        <f>Q11-(200*$C$19)</f>
        <v>9320.0000000000073</v>
      </c>
    </row>
    <row r="12" spans="2:18" x14ac:dyDescent="0.25">
      <c r="B12" s="14" t="s">
        <v>48</v>
      </c>
      <c r="C12" s="9">
        <v>15</v>
      </c>
      <c r="D12" s="9">
        <v>0</v>
      </c>
      <c r="E12" s="9">
        <f t="shared" si="1"/>
        <v>15</v>
      </c>
      <c r="F12" s="9">
        <v>0</v>
      </c>
      <c r="H12" s="9" t="s">
        <v>57</v>
      </c>
      <c r="I12" s="11">
        <f t="shared" ref="I12:I14" si="3">$I$9*200</f>
        <v>64000</v>
      </c>
      <c r="J12" s="11">
        <f>I12-(200*$D$19)</f>
        <v>6320.0000000000073</v>
      </c>
      <c r="K12" s="11">
        <f t="shared" ref="K12:K14" si="4">$K$9*200</f>
        <v>66000</v>
      </c>
      <c r="L12" s="11">
        <f>K12-(200*$D$19)</f>
        <v>8320.0000000000073</v>
      </c>
      <c r="M12" s="11">
        <f t="shared" ref="M12:M14" si="5">$M$9*200</f>
        <v>67000</v>
      </c>
      <c r="N12" s="11">
        <f>M12-(200*$D$19)</f>
        <v>9320.0000000000073</v>
      </c>
      <c r="O12" s="11">
        <f t="shared" ref="O12:O14" si="6">$O$9*200</f>
        <v>68000</v>
      </c>
      <c r="P12" s="11">
        <f>O12-(200*$D$19)</f>
        <v>10320.000000000007</v>
      </c>
      <c r="Q12" s="11">
        <f t="shared" ref="Q12:Q14" si="7">$Q$9*200</f>
        <v>70000</v>
      </c>
      <c r="R12" s="11">
        <f>Q12-(200*$D$19)</f>
        <v>12320.000000000007</v>
      </c>
    </row>
    <row r="13" spans="2:18" x14ac:dyDescent="0.25">
      <c r="B13" s="14" t="s">
        <v>49</v>
      </c>
      <c r="C13" s="9">
        <v>4.5</v>
      </c>
      <c r="D13" s="9">
        <f t="shared" si="0"/>
        <v>4.5</v>
      </c>
      <c r="E13" s="9">
        <f t="shared" si="1"/>
        <v>4.5</v>
      </c>
      <c r="F13" s="9">
        <f t="shared" si="2"/>
        <v>4.5</v>
      </c>
      <c r="H13" s="9" t="s">
        <v>58</v>
      </c>
      <c r="I13" s="11">
        <f t="shared" si="3"/>
        <v>64000</v>
      </c>
      <c r="J13" s="11">
        <f>I13-(200*$E$19)</f>
        <v>4320.0000000000073</v>
      </c>
      <c r="K13" s="11">
        <f t="shared" si="4"/>
        <v>66000</v>
      </c>
      <c r="L13" s="11">
        <f>K13-(200*$E$19)</f>
        <v>6320.0000000000073</v>
      </c>
      <c r="M13" s="11">
        <f t="shared" si="5"/>
        <v>67000</v>
      </c>
      <c r="N13" s="11">
        <f>M13-(200*$E$19)</f>
        <v>7320.0000000000073</v>
      </c>
      <c r="O13" s="11">
        <f t="shared" si="6"/>
        <v>68000</v>
      </c>
      <c r="P13" s="11">
        <f>O13-(200*$E$19)</f>
        <v>8320.0000000000073</v>
      </c>
      <c r="Q13" s="11">
        <f t="shared" si="7"/>
        <v>70000</v>
      </c>
      <c r="R13" s="11">
        <f>Q13-(200*$E$19)</f>
        <v>10320.000000000007</v>
      </c>
    </row>
    <row r="14" spans="2:18" x14ac:dyDescent="0.25">
      <c r="B14" s="14" t="s">
        <v>50</v>
      </c>
      <c r="C14" s="9">
        <v>2.4</v>
      </c>
      <c r="D14" s="9">
        <f t="shared" si="0"/>
        <v>2.4</v>
      </c>
      <c r="E14" s="9">
        <f t="shared" si="1"/>
        <v>2.4</v>
      </c>
      <c r="F14" s="9">
        <f t="shared" si="2"/>
        <v>2.4</v>
      </c>
      <c r="H14" s="9" t="s">
        <v>59</v>
      </c>
      <c r="I14" s="11">
        <f t="shared" si="3"/>
        <v>64000</v>
      </c>
      <c r="J14" s="11">
        <f>I14-(200*$F$19)</f>
        <v>7320.0000000000073</v>
      </c>
      <c r="K14" s="11">
        <f t="shared" si="4"/>
        <v>66000</v>
      </c>
      <c r="L14" s="11">
        <f>K14-(200*$F$19)</f>
        <v>9320.0000000000073</v>
      </c>
      <c r="M14" s="11">
        <f t="shared" si="5"/>
        <v>67000</v>
      </c>
      <c r="N14" s="11">
        <f>M14-(200*$F$19)</f>
        <v>10320.000000000007</v>
      </c>
      <c r="O14" s="11">
        <f t="shared" si="6"/>
        <v>68000</v>
      </c>
      <c r="P14" s="11">
        <f>O14-(200*$F$19)</f>
        <v>11320.000000000007</v>
      </c>
      <c r="Q14" s="11">
        <f t="shared" si="7"/>
        <v>70000</v>
      </c>
      <c r="R14" s="11">
        <f>Q14-(200*$F$19)</f>
        <v>13320.000000000007</v>
      </c>
    </row>
    <row r="15" spans="2:18" x14ac:dyDescent="0.25">
      <c r="B15" s="14" t="s">
        <v>51</v>
      </c>
      <c r="C15" s="9">
        <v>12</v>
      </c>
      <c r="D15" s="9">
        <f t="shared" si="0"/>
        <v>12</v>
      </c>
      <c r="E15" s="9">
        <f t="shared" si="1"/>
        <v>12</v>
      </c>
      <c r="F15" s="9">
        <f t="shared" si="2"/>
        <v>12</v>
      </c>
    </row>
    <row r="16" spans="2:18" x14ac:dyDescent="0.25">
      <c r="B16" s="14" t="s">
        <v>52</v>
      </c>
      <c r="C16" s="9">
        <v>2</v>
      </c>
      <c r="D16" s="9">
        <f t="shared" si="0"/>
        <v>2</v>
      </c>
      <c r="E16" s="9">
        <f t="shared" si="1"/>
        <v>2</v>
      </c>
      <c r="F16" s="9">
        <f t="shared" si="2"/>
        <v>2</v>
      </c>
    </row>
    <row r="17" spans="2:18" x14ac:dyDescent="0.25">
      <c r="B17" s="14" t="s">
        <v>53</v>
      </c>
      <c r="C17" s="9">
        <v>1</v>
      </c>
      <c r="D17" s="9">
        <f t="shared" si="0"/>
        <v>1</v>
      </c>
      <c r="E17" s="9">
        <f t="shared" si="1"/>
        <v>1</v>
      </c>
      <c r="F17" s="9">
        <f t="shared" si="2"/>
        <v>1</v>
      </c>
    </row>
    <row r="18" spans="2:18" x14ac:dyDescent="0.25">
      <c r="B18" s="14" t="s">
        <v>55</v>
      </c>
      <c r="C18" s="9">
        <v>5</v>
      </c>
      <c r="D18" s="9">
        <f t="shared" si="0"/>
        <v>5</v>
      </c>
      <c r="E18" s="9">
        <v>0</v>
      </c>
      <c r="F18" s="9">
        <v>0</v>
      </c>
    </row>
    <row r="19" spans="2:18" x14ac:dyDescent="0.25">
      <c r="C19" s="9">
        <f>SUM(C10:C18)</f>
        <v>303.39999999999998</v>
      </c>
      <c r="D19" s="9">
        <f t="shared" ref="D19:F19" si="8">SUM(D10:D18)</f>
        <v>288.39999999999998</v>
      </c>
      <c r="E19" s="9">
        <f t="shared" si="8"/>
        <v>298.39999999999998</v>
      </c>
      <c r="F19" s="9">
        <f t="shared" si="8"/>
        <v>283.39999999999998</v>
      </c>
    </row>
    <row r="21" spans="2:18" ht="30" x14ac:dyDescent="0.25">
      <c r="H21" s="16" t="s">
        <v>66</v>
      </c>
      <c r="I21" s="17">
        <v>320</v>
      </c>
      <c r="J21" s="18"/>
      <c r="K21" s="17">
        <v>330</v>
      </c>
      <c r="L21" s="18"/>
      <c r="M21" s="17">
        <v>335</v>
      </c>
      <c r="N21" s="18"/>
      <c r="O21" s="17">
        <v>340</v>
      </c>
      <c r="P21" s="18"/>
      <c r="Q21" s="19">
        <v>350</v>
      </c>
      <c r="R21" s="20"/>
    </row>
    <row r="22" spans="2:18" x14ac:dyDescent="0.25">
      <c r="H22" s="12"/>
      <c r="I22" s="13" t="s">
        <v>63</v>
      </c>
      <c r="J22" s="13" t="s">
        <v>60</v>
      </c>
      <c r="K22" s="13" t="s">
        <v>63</v>
      </c>
      <c r="L22" s="13" t="s">
        <v>60</v>
      </c>
      <c r="M22" s="13" t="s">
        <v>63</v>
      </c>
      <c r="N22" s="13" t="s">
        <v>60</v>
      </c>
      <c r="O22" s="13" t="s">
        <v>63</v>
      </c>
      <c r="P22" s="13" t="s">
        <v>60</v>
      </c>
      <c r="Q22" s="13" t="s">
        <v>63</v>
      </c>
      <c r="R22" s="13" t="s">
        <v>60</v>
      </c>
    </row>
    <row r="23" spans="2:18" x14ac:dyDescent="0.25">
      <c r="H23" s="9" t="s">
        <v>64</v>
      </c>
      <c r="I23" s="11">
        <f>$I$9*180</f>
        <v>57600</v>
      </c>
      <c r="J23" s="11">
        <f>I23-(180*$C$19)</f>
        <v>2988.0000000000073</v>
      </c>
      <c r="K23" s="11">
        <f>$K$9*180</f>
        <v>59400</v>
      </c>
      <c r="L23" s="11">
        <f>K23-(180*$C$19)</f>
        <v>4788.0000000000073</v>
      </c>
      <c r="M23" s="11">
        <f>$M$9*180</f>
        <v>60300</v>
      </c>
      <c r="N23" s="21">
        <f>M23-(180*$C$19)</f>
        <v>5688.0000000000073</v>
      </c>
      <c r="O23" s="11">
        <f>$O$9*180</f>
        <v>61200</v>
      </c>
      <c r="P23" s="11">
        <f>O23-(180*$C$19)</f>
        <v>6588.0000000000073</v>
      </c>
      <c r="Q23" s="11">
        <f>$Q$9*180</f>
        <v>63000</v>
      </c>
      <c r="R23" s="11">
        <f>Q23-(180*$C$19)</f>
        <v>8388.0000000000073</v>
      </c>
    </row>
    <row r="24" spans="2:18" x14ac:dyDescent="0.25">
      <c r="H24" s="9" t="s">
        <v>57</v>
      </c>
      <c r="I24" s="11">
        <f t="shared" ref="I24:I26" si="9">$I$9*180</f>
        <v>57600</v>
      </c>
      <c r="J24" s="21">
        <f>I24-(180*$D$19)</f>
        <v>5688.0000000000073</v>
      </c>
      <c r="K24" s="11">
        <f t="shared" ref="K24:K26" si="10">$K$9*180</f>
        <v>59400</v>
      </c>
      <c r="L24" s="11">
        <f>K24-(180*$D$19)</f>
        <v>7488.0000000000073</v>
      </c>
      <c r="M24" s="11">
        <f t="shared" ref="M24:M26" si="11">$M$9*180</f>
        <v>60300</v>
      </c>
      <c r="N24" s="11">
        <f>M24-(180*$D$19)</f>
        <v>8388.0000000000073</v>
      </c>
      <c r="O24" s="11">
        <f t="shared" ref="O24:O26" si="12">$O$9*180</f>
        <v>61200</v>
      </c>
      <c r="P24" s="11">
        <f>O24-(180*$D$19)</f>
        <v>9288.0000000000073</v>
      </c>
      <c r="Q24" s="11">
        <f t="shared" ref="Q24:Q26" si="13">$Q$9*180</f>
        <v>63000</v>
      </c>
      <c r="R24" s="11">
        <f>Q24-(180*$D$19)</f>
        <v>11088.000000000007</v>
      </c>
    </row>
    <row r="25" spans="2:18" x14ac:dyDescent="0.25">
      <c r="H25" s="9" t="s">
        <v>58</v>
      </c>
      <c r="I25" s="11">
        <f t="shared" si="9"/>
        <v>57600</v>
      </c>
      <c r="J25" s="11">
        <f>I25-(180*$E$19)</f>
        <v>3888.0000000000073</v>
      </c>
      <c r="K25" s="11">
        <f t="shared" si="10"/>
        <v>59400</v>
      </c>
      <c r="L25" s="21">
        <f>K25-(180*$E$19)</f>
        <v>5688.0000000000073</v>
      </c>
      <c r="M25" s="11">
        <f t="shared" si="11"/>
        <v>60300</v>
      </c>
      <c r="N25" s="11">
        <f>M25-(180*$E$19)</f>
        <v>6588.0000000000073</v>
      </c>
      <c r="O25" s="11">
        <f t="shared" si="12"/>
        <v>61200</v>
      </c>
      <c r="P25" s="11">
        <f>O25-(180*$E$19)</f>
        <v>7488.0000000000073</v>
      </c>
      <c r="Q25" s="11">
        <f t="shared" si="13"/>
        <v>63000</v>
      </c>
      <c r="R25" s="11">
        <f>Q25-(180*$E$19)</f>
        <v>9288.0000000000073</v>
      </c>
    </row>
    <row r="26" spans="2:18" x14ac:dyDescent="0.25">
      <c r="H26" s="9" t="s">
        <v>59</v>
      </c>
      <c r="I26" s="11">
        <f t="shared" si="9"/>
        <v>57600</v>
      </c>
      <c r="J26" s="11">
        <f>I26-(180*$F$19)</f>
        <v>6588.0000000000073</v>
      </c>
      <c r="K26" s="11">
        <f t="shared" si="10"/>
        <v>59400</v>
      </c>
      <c r="L26" s="11">
        <f>K26-(180*$F$19)</f>
        <v>8388.0000000000073</v>
      </c>
      <c r="M26" s="11">
        <f t="shared" si="11"/>
        <v>60300</v>
      </c>
      <c r="N26" s="11">
        <f>M26-(180*$F$19)</f>
        <v>9288.0000000000073</v>
      </c>
      <c r="O26" s="11">
        <f t="shared" si="12"/>
        <v>61200</v>
      </c>
      <c r="P26" s="11">
        <f>O26-(180*$F$19)</f>
        <v>10188.000000000007</v>
      </c>
      <c r="Q26" s="11">
        <f t="shared" si="13"/>
        <v>63000</v>
      </c>
      <c r="R26" s="11">
        <f>Q26-(180*$F$19)</f>
        <v>11988.000000000007</v>
      </c>
    </row>
  </sheetData>
  <mergeCells count="10">
    <mergeCell ref="I21:J21"/>
    <mergeCell ref="K21:L21"/>
    <mergeCell ref="O21:P21"/>
    <mergeCell ref="Q21:R21"/>
    <mergeCell ref="I9:J9"/>
    <mergeCell ref="K9:L9"/>
    <mergeCell ref="O9:P9"/>
    <mergeCell ref="Q9:R9"/>
    <mergeCell ref="M9:N9"/>
    <mergeCell ref="M21:N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Plan de com</vt:lpstr>
      <vt:lpstr>Détermination du prix</vt:lpstr>
    </vt:vector>
  </TitlesOfParts>
  <Company>GRTgaz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SIMONET JEAN</dc:creator>
  <cp:lastModifiedBy>SIMONET JEAN</cp:lastModifiedBy>
  <dcterms:created xsi:type="dcterms:W3CDTF">2016-02-22T16:13:38Z</dcterms:created>
  <dcterms:modified xsi:type="dcterms:W3CDTF">2016-03-22T12:59:07Z</dcterms:modified>
</cp:coreProperties>
</file>